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615" activeTab="0"/>
  </bookViews>
  <sheets>
    <sheet name="2017" sheetId="1" r:id="rId1"/>
    <sheet name="2017 (2)" sheetId="2" state="hidden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<sst xmlns="http://schemas.openxmlformats.org/spreadsheetml/2006/main" count="71" uniqueCount="45">
  <si>
    <t>全市</t>
  </si>
  <si>
    <t>农村初中教师数</t>
  </si>
  <si>
    <t>农村小学教师数</t>
  </si>
  <si>
    <t>单位</t>
  </si>
  <si>
    <t>农村教师数合计</t>
  </si>
  <si>
    <t>实际补助人数（139乡镇除外）</t>
  </si>
  <si>
    <t>每人每月按补助100元小计(万元)</t>
  </si>
  <si>
    <t>139乡镇教师数</t>
  </si>
  <si>
    <t>每人每月按补助200元小计(万元)</t>
  </si>
  <si>
    <t>市财政承担比例(%)</t>
  </si>
  <si>
    <t>市财政承担金额(万元)</t>
  </si>
  <si>
    <t>4=2+3</t>
  </si>
  <si>
    <t>5=4-8</t>
  </si>
  <si>
    <t>6=5*0.01</t>
  </si>
  <si>
    <t>7=6*12</t>
  </si>
  <si>
    <t>9=8*0.02</t>
  </si>
  <si>
    <t>10=9*12</t>
  </si>
  <si>
    <t>13=12*11</t>
  </si>
  <si>
    <r>
      <t>11=</t>
    </r>
    <r>
      <rPr>
        <sz val="10"/>
        <rFont val="宋体"/>
        <family val="0"/>
      </rPr>
      <t>7</t>
    </r>
    <r>
      <rPr>
        <sz val="10"/>
        <rFont val="宋体"/>
        <family val="0"/>
      </rPr>
      <t>+10</t>
    </r>
  </si>
  <si>
    <t>鹿城区</t>
  </si>
  <si>
    <t>瓯海区</t>
  </si>
  <si>
    <t>瑞安市</t>
  </si>
  <si>
    <t>乐清市</t>
  </si>
  <si>
    <t>永嘉县</t>
  </si>
  <si>
    <t>平阳县</t>
  </si>
  <si>
    <t>苍南县</t>
  </si>
  <si>
    <t>文成县</t>
  </si>
  <si>
    <t>泰顺县</t>
  </si>
  <si>
    <r>
      <t>市本级</t>
    </r>
    <r>
      <rPr>
        <sz val="10"/>
        <rFont val="新宋体"/>
        <family val="3"/>
      </rPr>
      <t>（温州市特殊教育学校）</t>
    </r>
  </si>
  <si>
    <t>洞头区</t>
  </si>
  <si>
    <t>追加金额</t>
  </si>
  <si>
    <t>15=13-14栏</t>
  </si>
  <si>
    <t>2017年农村教师补助合计  （万元）</t>
  </si>
  <si>
    <t>2017年温州市农村中小学和欠发达乡镇中小学教师生活补助金测算表</t>
  </si>
  <si>
    <t>2017年139乡镇教师补助合计（万元）</t>
  </si>
  <si>
    <t>全市2017年补助金额合计(万元)</t>
  </si>
  <si>
    <t>年初已安排：2017年教育发展专项资金</t>
  </si>
  <si>
    <t>5=4栏-8栏</t>
  </si>
  <si>
    <t>4=2栏+3栏</t>
  </si>
  <si>
    <r>
      <t>9=</t>
    </r>
    <r>
      <rPr>
        <sz val="10"/>
        <rFont val="宋体"/>
        <family val="0"/>
      </rPr>
      <t>6</t>
    </r>
    <r>
      <rPr>
        <sz val="10"/>
        <rFont val="宋体"/>
        <family val="0"/>
      </rPr>
      <t>+</t>
    </r>
    <r>
      <rPr>
        <sz val="10"/>
        <rFont val="宋体"/>
        <family val="0"/>
      </rPr>
      <t>8</t>
    </r>
  </si>
  <si>
    <t>11=9栏*10栏</t>
  </si>
  <si>
    <t>13=11-12栏</t>
  </si>
  <si>
    <t>8=7栏*12月*0.02</t>
  </si>
  <si>
    <t>6=5栏*12月*0.01</t>
  </si>
  <si>
    <t>县市区小计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</si>
</sst>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\(0\)"/>
    <numFmt numFmtId="178" formatCode="0.00_);[Red]\(0.00\)"/>
  </numFmts>
  <fonts count="56">
    <font>
      <sz val="12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sz val="18"/>
      <name val="方正小标宋简体"/>
      <family val="0"/>
    </font>
    <font>
      <sz val="12"/>
      <name val="楷体_GB2312"/>
      <family val="3"/>
    </font>
    <font>
      <b/>
      <sz val="12"/>
      <name val="Arial"/>
      <family val="2"/>
    </font>
    <font>
      <sz val="10"/>
      <name val="宋体"/>
      <family val="0"/>
    </font>
    <font>
      <sz val="11"/>
      <name val="新宋体"/>
      <family val="3"/>
    </font>
    <font>
      <sz val="11"/>
      <name val="宋体"/>
      <family val="0"/>
    </font>
    <font>
      <sz val="11"/>
      <color indexed="8"/>
      <name val="新宋体"/>
      <family val="3"/>
    </font>
    <font>
      <sz val="10"/>
      <name val="新宋体"/>
      <family val="3"/>
    </font>
    <font>
      <sz val="12"/>
      <name val="新宋体"/>
      <family val="3"/>
    </font>
    <font>
      <sz val="10"/>
      <color indexed="8"/>
      <name val="新宋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1"/>
      <color theme="1"/>
      <name val="新宋体"/>
      <family val="3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7" fontId="0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177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177" fontId="10" fillId="0" borderId="11" xfId="0" applyNumberFormat="1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6"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R6" sqref="R6"/>
    </sheetView>
  </sheetViews>
  <sheetFormatPr defaultColWidth="9.00390625" defaultRowHeight="14.25"/>
  <cols>
    <col min="1" max="1" width="10.375" style="11" customWidth="1"/>
    <col min="2" max="2" width="7.375" style="8" customWidth="1"/>
    <col min="3" max="3" width="7.625" style="8" customWidth="1"/>
    <col min="4" max="4" width="11.375" style="8" customWidth="1"/>
    <col min="5" max="5" width="8.125" style="8" customWidth="1"/>
    <col min="6" max="6" width="8.50390625" style="8" customWidth="1"/>
    <col min="7" max="7" width="9.625" style="8" customWidth="1"/>
    <col min="8" max="8" width="8.00390625" style="8" customWidth="1"/>
    <col min="9" max="9" width="11.125" style="8" customWidth="1"/>
    <col min="10" max="10" width="9.875" style="8" customWidth="1"/>
    <col min="11" max="11" width="10.625" style="8" customWidth="1"/>
    <col min="12" max="12" width="11.375" style="8" customWidth="1"/>
    <col min="13" max="14" width="9.375" style="8" customWidth="1"/>
    <col min="15" max="15" width="9.00390625" style="2" customWidth="1"/>
    <col min="16" max="16" width="9.50390625" style="2" bestFit="1" customWidth="1"/>
    <col min="17" max="16384" width="9.00390625" style="2" customWidth="1"/>
  </cols>
  <sheetData>
    <row r="1" spans="1:14" ht="30" customHeight="1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0"/>
    </row>
    <row r="2" spans="1:15" ht="87.75" customHeight="1">
      <c r="A2" s="3" t="s">
        <v>3</v>
      </c>
      <c r="B2" s="1" t="s">
        <v>1</v>
      </c>
      <c r="C2" s="1" t="s">
        <v>2</v>
      </c>
      <c r="D2" s="1" t="s">
        <v>4</v>
      </c>
      <c r="E2" s="1" t="s">
        <v>5</v>
      </c>
      <c r="F2" s="1" t="s">
        <v>6</v>
      </c>
      <c r="G2" s="1" t="s">
        <v>32</v>
      </c>
      <c r="H2" s="1" t="s">
        <v>7</v>
      </c>
      <c r="I2" s="1" t="s">
        <v>8</v>
      </c>
      <c r="J2" s="1" t="s">
        <v>34</v>
      </c>
      <c r="K2" s="1" t="s">
        <v>35</v>
      </c>
      <c r="L2" s="1" t="s">
        <v>9</v>
      </c>
      <c r="M2" s="1" t="s">
        <v>10</v>
      </c>
      <c r="N2" s="1" t="s">
        <v>36</v>
      </c>
      <c r="O2" s="1" t="s">
        <v>30</v>
      </c>
    </row>
    <row r="3" spans="1:15" s="5" customFormat="1" ht="21.75" customHeight="1">
      <c r="A3" s="9">
        <v>1</v>
      </c>
      <c r="B3" s="9">
        <v>2</v>
      </c>
      <c r="C3" s="9">
        <v>3</v>
      </c>
      <c r="D3" s="9" t="s">
        <v>11</v>
      </c>
      <c r="E3" s="9" t="s">
        <v>12</v>
      </c>
      <c r="F3" s="9" t="s">
        <v>13</v>
      </c>
      <c r="G3" s="9" t="s">
        <v>14</v>
      </c>
      <c r="H3" s="9">
        <v>8</v>
      </c>
      <c r="I3" s="9" t="s">
        <v>15</v>
      </c>
      <c r="J3" s="9" t="s">
        <v>16</v>
      </c>
      <c r="K3" s="9" t="s">
        <v>18</v>
      </c>
      <c r="L3" s="9">
        <v>12</v>
      </c>
      <c r="M3" s="9" t="s">
        <v>17</v>
      </c>
      <c r="N3" s="9">
        <v>14</v>
      </c>
      <c r="O3" s="31" t="s">
        <v>31</v>
      </c>
    </row>
    <row r="4" spans="1:15" s="4" customFormat="1" ht="22.5" customHeight="1">
      <c r="A4" s="10" t="s">
        <v>0</v>
      </c>
      <c r="B4" s="6">
        <f>B5+B6</f>
        <v>12546</v>
      </c>
      <c r="C4" s="6">
        <f aca="true" t="shared" si="0" ref="C4:O4">C5+C6</f>
        <v>20477</v>
      </c>
      <c r="D4" s="6">
        <f t="shared" si="0"/>
        <v>33023</v>
      </c>
      <c r="E4" s="6">
        <f t="shared" si="0"/>
        <v>24744</v>
      </c>
      <c r="F4" s="34">
        <f t="shared" si="0"/>
        <v>247.44000000000003</v>
      </c>
      <c r="G4" s="34">
        <f t="shared" si="0"/>
        <v>2969.2799999999997</v>
      </c>
      <c r="H4" s="6">
        <f t="shared" si="0"/>
        <v>8279</v>
      </c>
      <c r="I4" s="34">
        <f t="shared" si="0"/>
        <v>165.57999999999998</v>
      </c>
      <c r="J4" s="34">
        <f t="shared" si="0"/>
        <v>1986.96</v>
      </c>
      <c r="K4" s="34">
        <f t="shared" si="0"/>
        <v>4956.240000000001</v>
      </c>
      <c r="L4" s="6"/>
      <c r="M4" s="34">
        <f t="shared" si="0"/>
        <v>2072.02</v>
      </c>
      <c r="N4" s="6">
        <f t="shared" si="0"/>
        <v>50</v>
      </c>
      <c r="O4" s="34">
        <f t="shared" si="0"/>
        <v>2046.94</v>
      </c>
    </row>
    <row r="5" spans="1:15" s="4" customFormat="1" ht="45" customHeight="1">
      <c r="A5" s="18" t="s">
        <v>28</v>
      </c>
      <c r="B5" s="14">
        <v>127</v>
      </c>
      <c r="C5" s="14">
        <v>82</v>
      </c>
      <c r="D5" s="14">
        <f>B5+C5</f>
        <v>209</v>
      </c>
      <c r="E5" s="15">
        <f>D5-H5</f>
        <v>209</v>
      </c>
      <c r="F5" s="16">
        <f>E5*100/10000</f>
        <v>2.09</v>
      </c>
      <c r="G5" s="35">
        <f>F5*12</f>
        <v>25.08</v>
      </c>
      <c r="H5" s="24"/>
      <c r="I5" s="16">
        <f>H5*200/10000</f>
        <v>0</v>
      </c>
      <c r="J5" s="16"/>
      <c r="K5" s="16">
        <f>G5+J5</f>
        <v>25.08</v>
      </c>
      <c r="L5" s="16">
        <v>100</v>
      </c>
      <c r="M5" s="16">
        <f>ROUND(K5*L5/100,2)</f>
        <v>25.08</v>
      </c>
      <c r="N5" s="16">
        <v>50</v>
      </c>
      <c r="O5" s="7">
        <v>0</v>
      </c>
    </row>
    <row r="6" spans="1:15" s="4" customFormat="1" ht="45" customHeight="1">
      <c r="A6" s="6" t="s">
        <v>44</v>
      </c>
      <c r="B6" s="6">
        <f>SUM(B7:B16)</f>
        <v>12419</v>
      </c>
      <c r="C6" s="6">
        <f aca="true" t="shared" si="1" ref="C6:O6">SUM(C7:C16)</f>
        <v>20395</v>
      </c>
      <c r="D6" s="6">
        <f t="shared" si="1"/>
        <v>32814</v>
      </c>
      <c r="E6" s="6">
        <f t="shared" si="1"/>
        <v>24535</v>
      </c>
      <c r="F6" s="34">
        <f t="shared" si="1"/>
        <v>245.35000000000002</v>
      </c>
      <c r="G6" s="34">
        <f t="shared" si="1"/>
        <v>2944.2</v>
      </c>
      <c r="H6" s="6">
        <f t="shared" si="1"/>
        <v>8279</v>
      </c>
      <c r="I6" s="34">
        <f t="shared" si="1"/>
        <v>165.57999999999998</v>
      </c>
      <c r="J6" s="34">
        <f t="shared" si="1"/>
        <v>1986.96</v>
      </c>
      <c r="K6" s="34">
        <f t="shared" si="1"/>
        <v>4931.160000000001</v>
      </c>
      <c r="L6" s="34"/>
      <c r="M6" s="34">
        <f t="shared" si="1"/>
        <v>2046.94</v>
      </c>
      <c r="N6" s="34">
        <f t="shared" si="1"/>
        <v>0</v>
      </c>
      <c r="O6" s="34">
        <f t="shared" si="1"/>
        <v>2046.94</v>
      </c>
    </row>
    <row r="7" spans="1:16" s="4" customFormat="1" ht="22.5" customHeight="1">
      <c r="A7" s="13" t="s">
        <v>19</v>
      </c>
      <c r="B7" s="24">
        <v>255</v>
      </c>
      <c r="C7" s="24">
        <v>660</v>
      </c>
      <c r="D7" s="14">
        <f>B7+C7</f>
        <v>915</v>
      </c>
      <c r="E7" s="15">
        <f>D7-H7</f>
        <v>893</v>
      </c>
      <c r="F7" s="16">
        <f>E7*100/10000</f>
        <v>8.93</v>
      </c>
      <c r="G7" s="16">
        <f>F7*12</f>
        <v>107.16</v>
      </c>
      <c r="H7" s="24">
        <v>22</v>
      </c>
      <c r="I7" s="16">
        <f>H7*200/10000</f>
        <v>0.44</v>
      </c>
      <c r="J7" s="16">
        <f>I7*12</f>
        <v>5.28</v>
      </c>
      <c r="K7" s="16">
        <f>G7+J7</f>
        <v>112.44</v>
      </c>
      <c r="L7" s="16">
        <v>20</v>
      </c>
      <c r="M7" s="16">
        <f>ROUND(K7*L7/100,2)</f>
        <v>22.49</v>
      </c>
      <c r="N7" s="16"/>
      <c r="O7" s="16">
        <f aca="true" t="shared" si="2" ref="O7:O16">M7-N7</f>
        <v>22.49</v>
      </c>
      <c r="P7" s="12"/>
    </row>
    <row r="8" spans="1:15" s="4" customFormat="1" ht="22.5" customHeight="1">
      <c r="A8" s="13" t="s">
        <v>20</v>
      </c>
      <c r="B8" s="24">
        <v>817</v>
      </c>
      <c r="C8" s="24">
        <v>1347</v>
      </c>
      <c r="D8" s="14">
        <f aca="true" t="shared" si="3" ref="D8:D16">B8+C8</f>
        <v>2164</v>
      </c>
      <c r="E8" s="15">
        <f aca="true" t="shared" si="4" ref="E8:E16">D8-H8</f>
        <v>2058</v>
      </c>
      <c r="F8" s="16">
        <f aca="true" t="shared" si="5" ref="F8:F16">E8*100/10000</f>
        <v>20.58</v>
      </c>
      <c r="G8" s="16">
        <f aca="true" t="shared" si="6" ref="G8:G16">F8*12</f>
        <v>246.95999999999998</v>
      </c>
      <c r="H8" s="24">
        <v>106</v>
      </c>
      <c r="I8" s="16">
        <f aca="true" t="shared" si="7" ref="I8:I16">H8*200/10000</f>
        <v>2.12</v>
      </c>
      <c r="J8" s="16">
        <f aca="true" t="shared" si="8" ref="J8:J16">I8*12</f>
        <v>25.44</v>
      </c>
      <c r="K8" s="16">
        <f aca="true" t="shared" si="9" ref="K8:K16">G8+J8</f>
        <v>272.4</v>
      </c>
      <c r="L8" s="16">
        <v>20</v>
      </c>
      <c r="M8" s="16">
        <f aca="true" t="shared" si="10" ref="M8:M16">ROUND(K8*L8/100,2)</f>
        <v>54.48</v>
      </c>
      <c r="N8" s="16"/>
      <c r="O8" s="16">
        <f t="shared" si="2"/>
        <v>54.48</v>
      </c>
    </row>
    <row r="9" spans="1:15" s="23" customFormat="1" ht="22.5" customHeight="1">
      <c r="A9" s="19" t="s">
        <v>29</v>
      </c>
      <c r="B9" s="24">
        <v>298</v>
      </c>
      <c r="C9" s="24">
        <v>367</v>
      </c>
      <c r="D9" s="20">
        <f t="shared" si="3"/>
        <v>665</v>
      </c>
      <c r="E9" s="21">
        <f t="shared" si="4"/>
        <v>665</v>
      </c>
      <c r="F9" s="22">
        <f t="shared" si="5"/>
        <v>6.65</v>
      </c>
      <c r="G9" s="22">
        <f t="shared" si="6"/>
        <v>79.80000000000001</v>
      </c>
      <c r="H9" s="24"/>
      <c r="I9" s="22">
        <f t="shared" si="7"/>
        <v>0</v>
      </c>
      <c r="J9" s="22">
        <f t="shared" si="8"/>
        <v>0</v>
      </c>
      <c r="K9" s="22">
        <f t="shared" si="9"/>
        <v>79.80000000000001</v>
      </c>
      <c r="L9" s="22">
        <v>50</v>
      </c>
      <c r="M9" s="22">
        <f t="shared" si="10"/>
        <v>39.9</v>
      </c>
      <c r="N9" s="22"/>
      <c r="O9" s="16">
        <f t="shared" si="2"/>
        <v>39.9</v>
      </c>
    </row>
    <row r="10" spans="1:15" s="4" customFormat="1" ht="22.5" customHeight="1">
      <c r="A10" s="13" t="s">
        <v>21</v>
      </c>
      <c r="B10" s="24">
        <v>2469</v>
      </c>
      <c r="C10" s="24">
        <v>3543</v>
      </c>
      <c r="D10" s="14">
        <f t="shared" si="3"/>
        <v>6012</v>
      </c>
      <c r="E10" s="15">
        <f t="shared" si="4"/>
        <v>6003</v>
      </c>
      <c r="F10" s="16">
        <f t="shared" si="5"/>
        <v>60.03</v>
      </c>
      <c r="G10" s="16">
        <f t="shared" si="6"/>
        <v>720.36</v>
      </c>
      <c r="H10" s="24">
        <v>9</v>
      </c>
      <c r="I10" s="16">
        <f t="shared" si="7"/>
        <v>0.18</v>
      </c>
      <c r="J10" s="16">
        <f t="shared" si="8"/>
        <v>2.16</v>
      </c>
      <c r="K10" s="16">
        <f t="shared" si="9"/>
        <v>722.52</v>
      </c>
      <c r="L10" s="16">
        <v>20</v>
      </c>
      <c r="M10" s="16">
        <f t="shared" si="10"/>
        <v>144.5</v>
      </c>
      <c r="N10" s="16"/>
      <c r="O10" s="16">
        <f t="shared" si="2"/>
        <v>144.5</v>
      </c>
    </row>
    <row r="11" spans="1:15" s="4" customFormat="1" ht="22.5" customHeight="1">
      <c r="A11" s="17" t="s">
        <v>22</v>
      </c>
      <c r="B11" s="25">
        <v>1288</v>
      </c>
      <c r="C11" s="25">
        <v>2525</v>
      </c>
      <c r="D11" s="14">
        <f t="shared" si="3"/>
        <v>3813</v>
      </c>
      <c r="E11" s="15">
        <f t="shared" si="4"/>
        <v>3199</v>
      </c>
      <c r="F11" s="16">
        <f t="shared" si="5"/>
        <v>31.99</v>
      </c>
      <c r="G11" s="16">
        <f t="shared" si="6"/>
        <v>383.88</v>
      </c>
      <c r="H11" s="25">
        <v>614</v>
      </c>
      <c r="I11" s="16">
        <f t="shared" si="7"/>
        <v>12.28</v>
      </c>
      <c r="J11" s="16">
        <f t="shared" si="8"/>
        <v>147.35999999999999</v>
      </c>
      <c r="K11" s="16">
        <f t="shared" si="9"/>
        <v>531.24</v>
      </c>
      <c r="L11" s="16">
        <v>20</v>
      </c>
      <c r="M11" s="16">
        <f t="shared" si="10"/>
        <v>106.25</v>
      </c>
      <c r="N11" s="16"/>
      <c r="O11" s="16">
        <f t="shared" si="2"/>
        <v>106.25</v>
      </c>
    </row>
    <row r="12" spans="1:15" s="4" customFormat="1" ht="22.5" customHeight="1">
      <c r="A12" s="13" t="s">
        <v>23</v>
      </c>
      <c r="B12" s="24">
        <v>1765</v>
      </c>
      <c r="C12" s="24">
        <v>3182</v>
      </c>
      <c r="D12" s="14">
        <f t="shared" si="3"/>
        <v>4947</v>
      </c>
      <c r="E12" s="15">
        <f t="shared" si="4"/>
        <v>2528</v>
      </c>
      <c r="F12" s="16">
        <f t="shared" si="5"/>
        <v>25.28</v>
      </c>
      <c r="G12" s="16">
        <f t="shared" si="6"/>
        <v>303.36</v>
      </c>
      <c r="H12" s="27">
        <v>2419</v>
      </c>
      <c r="I12" s="16">
        <f t="shared" si="7"/>
        <v>48.38</v>
      </c>
      <c r="J12" s="16">
        <f t="shared" si="8"/>
        <v>580.5600000000001</v>
      </c>
      <c r="K12" s="16">
        <f t="shared" si="9"/>
        <v>883.9200000000001</v>
      </c>
      <c r="L12" s="16">
        <v>50</v>
      </c>
      <c r="M12" s="16">
        <f t="shared" si="10"/>
        <v>441.96</v>
      </c>
      <c r="N12" s="16"/>
      <c r="O12" s="16">
        <f t="shared" si="2"/>
        <v>441.96</v>
      </c>
    </row>
    <row r="13" spans="1:15" s="4" customFormat="1" ht="22.5" customHeight="1">
      <c r="A13" s="13" t="s">
        <v>24</v>
      </c>
      <c r="B13" s="24">
        <v>1960</v>
      </c>
      <c r="C13" s="24">
        <v>2695</v>
      </c>
      <c r="D13" s="14">
        <f t="shared" si="3"/>
        <v>4655</v>
      </c>
      <c r="E13" s="15">
        <f t="shared" si="4"/>
        <v>4229</v>
      </c>
      <c r="F13" s="16">
        <f t="shared" si="5"/>
        <v>42.29</v>
      </c>
      <c r="G13" s="16">
        <f t="shared" si="6"/>
        <v>507.48</v>
      </c>
      <c r="H13" s="24">
        <v>426</v>
      </c>
      <c r="I13" s="16">
        <f t="shared" si="7"/>
        <v>8.52</v>
      </c>
      <c r="J13" s="16">
        <f t="shared" si="8"/>
        <v>102.24</v>
      </c>
      <c r="K13" s="16">
        <f t="shared" si="9"/>
        <v>609.72</v>
      </c>
      <c r="L13" s="16">
        <v>50</v>
      </c>
      <c r="M13" s="16">
        <f t="shared" si="10"/>
        <v>304.86</v>
      </c>
      <c r="N13" s="16"/>
      <c r="O13" s="16">
        <f t="shared" si="2"/>
        <v>304.86</v>
      </c>
    </row>
    <row r="14" spans="1:15" s="4" customFormat="1" ht="22.5" customHeight="1">
      <c r="A14" s="13" t="s">
        <v>25</v>
      </c>
      <c r="B14" s="24">
        <v>2616</v>
      </c>
      <c r="C14" s="24">
        <v>3816</v>
      </c>
      <c r="D14" s="14">
        <f t="shared" si="3"/>
        <v>6432</v>
      </c>
      <c r="E14" s="15">
        <f t="shared" si="4"/>
        <v>4617</v>
      </c>
      <c r="F14" s="16">
        <f t="shared" si="5"/>
        <v>46.17</v>
      </c>
      <c r="G14" s="16">
        <f t="shared" si="6"/>
        <v>554.04</v>
      </c>
      <c r="H14" s="28">
        <v>1815</v>
      </c>
      <c r="I14" s="16">
        <f t="shared" si="7"/>
        <v>36.3</v>
      </c>
      <c r="J14" s="16">
        <f t="shared" si="8"/>
        <v>435.59999999999997</v>
      </c>
      <c r="K14" s="16">
        <f t="shared" si="9"/>
        <v>989.6399999999999</v>
      </c>
      <c r="L14" s="16">
        <v>50</v>
      </c>
      <c r="M14" s="16">
        <f t="shared" si="10"/>
        <v>494.82</v>
      </c>
      <c r="N14" s="16"/>
      <c r="O14" s="16">
        <f t="shared" si="2"/>
        <v>494.82</v>
      </c>
    </row>
    <row r="15" spans="1:15" s="4" customFormat="1" ht="22.5" customHeight="1">
      <c r="A15" s="13" t="s">
        <v>26</v>
      </c>
      <c r="B15" s="26">
        <v>441</v>
      </c>
      <c r="C15" s="26">
        <v>979</v>
      </c>
      <c r="D15" s="14">
        <f t="shared" si="3"/>
        <v>1420</v>
      </c>
      <c r="E15" s="15">
        <f t="shared" si="4"/>
        <v>343</v>
      </c>
      <c r="F15" s="16">
        <f t="shared" si="5"/>
        <v>3.43</v>
      </c>
      <c r="G15" s="16">
        <f t="shared" si="6"/>
        <v>41.160000000000004</v>
      </c>
      <c r="H15" s="29">
        <v>1077</v>
      </c>
      <c r="I15" s="16">
        <f t="shared" si="7"/>
        <v>21.54</v>
      </c>
      <c r="J15" s="16">
        <f t="shared" si="8"/>
        <v>258.48</v>
      </c>
      <c r="K15" s="16">
        <f t="shared" si="9"/>
        <v>299.64000000000004</v>
      </c>
      <c r="L15" s="16">
        <v>60</v>
      </c>
      <c r="M15" s="16">
        <f t="shared" si="10"/>
        <v>179.78</v>
      </c>
      <c r="N15" s="16"/>
      <c r="O15" s="16">
        <f t="shared" si="2"/>
        <v>179.78</v>
      </c>
    </row>
    <row r="16" spans="1:15" s="4" customFormat="1" ht="22.5" customHeight="1">
      <c r="A16" s="13" t="s">
        <v>27</v>
      </c>
      <c r="B16" s="32">
        <v>510</v>
      </c>
      <c r="C16" s="32">
        <v>1281</v>
      </c>
      <c r="D16" s="14">
        <f t="shared" si="3"/>
        <v>1791</v>
      </c>
      <c r="E16" s="15">
        <f t="shared" si="4"/>
        <v>0</v>
      </c>
      <c r="F16" s="16">
        <f t="shared" si="5"/>
        <v>0</v>
      </c>
      <c r="G16" s="16">
        <f t="shared" si="6"/>
        <v>0</v>
      </c>
      <c r="H16" s="32">
        <v>1791</v>
      </c>
      <c r="I16" s="16">
        <f t="shared" si="7"/>
        <v>35.82</v>
      </c>
      <c r="J16" s="16">
        <f t="shared" si="8"/>
        <v>429.84000000000003</v>
      </c>
      <c r="K16" s="16">
        <f t="shared" si="9"/>
        <v>429.84000000000003</v>
      </c>
      <c r="L16" s="16">
        <v>60</v>
      </c>
      <c r="M16" s="16">
        <f t="shared" si="10"/>
        <v>257.9</v>
      </c>
      <c r="N16" s="16"/>
      <c r="O16" s="16">
        <f t="shared" si="2"/>
        <v>257.9</v>
      </c>
    </row>
  </sheetData>
  <sheetProtection/>
  <mergeCells count="1">
    <mergeCell ref="A1:M1"/>
  </mergeCells>
  <conditionalFormatting sqref="K7:K16 E4:G6 I4:L6 O5:O6 B4:O4 A6:O6 B6:C16">
    <cfRule type="cellIs" priority="53" dxfId="24" operator="equal" stopIfTrue="1">
      <formula>0</formula>
    </cfRule>
  </conditionalFormatting>
  <conditionalFormatting sqref="B6:C16 C6:O6">
    <cfRule type="cellIs" priority="52" dxfId="25" operator="equal" stopIfTrue="1">
      <formula>0</formula>
    </cfRule>
  </conditionalFormatting>
  <conditionalFormatting sqref="B9:C10 B15:C16 B7:C7">
    <cfRule type="cellIs" priority="51" dxfId="25" operator="equal" stopIfTrue="1">
      <formula>0</formula>
    </cfRule>
  </conditionalFormatting>
  <conditionalFormatting sqref="B16 B6:B14 C6:O6">
    <cfRule type="cellIs" priority="18" dxfId="25" operator="equal" stopIfTrue="1">
      <formula>0</formula>
    </cfRule>
  </conditionalFormatting>
  <conditionalFormatting sqref="B15">
    <cfRule type="cellIs" priority="17" dxfId="25" operator="equal" stopIfTrue="1">
      <formula>0</formula>
    </cfRule>
  </conditionalFormatting>
  <conditionalFormatting sqref="C16 C6:C14">
    <cfRule type="cellIs" priority="16" dxfId="25" operator="equal" stopIfTrue="1">
      <formula>0</formula>
    </cfRule>
  </conditionalFormatting>
  <conditionalFormatting sqref="C15">
    <cfRule type="cellIs" priority="15" dxfId="25" operator="equal" stopIfTrue="1">
      <formula>0</formula>
    </cfRule>
  </conditionalFormatting>
  <conditionalFormatting sqref="I4">
    <cfRule type="cellIs" priority="14" dxfId="25" operator="equal" stopIfTrue="1">
      <formula>0</formula>
    </cfRule>
  </conditionalFormatting>
  <conditionalFormatting sqref="I4">
    <cfRule type="cellIs" priority="13" dxfId="25" operator="equal" stopIfTrue="1">
      <formula>0</formula>
    </cfRule>
  </conditionalFormatting>
  <conditionalFormatting sqref="K4">
    <cfRule type="cellIs" priority="12" dxfId="25" operator="equal" stopIfTrue="1">
      <formula>0</formula>
    </cfRule>
  </conditionalFormatting>
  <conditionalFormatting sqref="K4">
    <cfRule type="cellIs" priority="11" dxfId="25" operator="equal" stopIfTrue="1">
      <formula>0</formula>
    </cfRule>
  </conditionalFormatting>
  <conditionalFormatting sqref="M4">
    <cfRule type="cellIs" priority="10" dxfId="25" operator="equal" stopIfTrue="1">
      <formula>0</formula>
    </cfRule>
  </conditionalFormatting>
  <conditionalFormatting sqref="M4">
    <cfRule type="cellIs" priority="9" dxfId="25" operator="equal" stopIfTrue="1">
      <formula>0</formula>
    </cfRule>
  </conditionalFormatting>
  <conditionalFormatting sqref="O4">
    <cfRule type="cellIs" priority="8" dxfId="25" operator="equal" stopIfTrue="1">
      <formula>0</formula>
    </cfRule>
  </conditionalFormatting>
  <conditionalFormatting sqref="O4">
    <cfRule type="cellIs" priority="7" dxfId="25" operator="equal" stopIfTrue="1">
      <formula>0</formula>
    </cfRule>
  </conditionalFormatting>
  <conditionalFormatting sqref="J4">
    <cfRule type="cellIs" priority="6" dxfId="25" operator="equal" stopIfTrue="1">
      <formula>0</formula>
    </cfRule>
  </conditionalFormatting>
  <conditionalFormatting sqref="J4">
    <cfRule type="cellIs" priority="5" dxfId="25" operator="equal" stopIfTrue="1">
      <formula>0</formula>
    </cfRule>
  </conditionalFormatting>
  <conditionalFormatting sqref="F4">
    <cfRule type="cellIs" priority="4" dxfId="25" operator="equal" stopIfTrue="1">
      <formula>0</formula>
    </cfRule>
  </conditionalFormatting>
  <conditionalFormatting sqref="F4">
    <cfRule type="cellIs" priority="3" dxfId="25" operator="equal" stopIfTrue="1">
      <formula>0</formula>
    </cfRule>
  </conditionalFormatting>
  <conditionalFormatting sqref="F6">
    <cfRule type="cellIs" priority="2" dxfId="25" operator="equal" stopIfTrue="1">
      <formula>0</formula>
    </cfRule>
  </conditionalFormatting>
  <conditionalFormatting sqref="F6">
    <cfRule type="cellIs" priority="1" dxfId="25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M4" sqref="M4"/>
    </sheetView>
  </sheetViews>
  <sheetFormatPr defaultColWidth="9.00390625" defaultRowHeight="14.25"/>
  <cols>
    <col min="1" max="1" width="10.375" style="11" customWidth="1"/>
    <col min="2" max="2" width="7.375" style="8" customWidth="1"/>
    <col min="3" max="3" width="7.625" style="8" customWidth="1"/>
    <col min="4" max="4" width="11.375" style="8" customWidth="1"/>
    <col min="5" max="5" width="11.00390625" style="8" customWidth="1"/>
    <col min="6" max="6" width="16.625" style="8" customWidth="1"/>
    <col min="7" max="7" width="8.00390625" style="8" customWidth="1"/>
    <col min="8" max="8" width="16.00390625" style="8" customWidth="1"/>
    <col min="9" max="9" width="10.625" style="8" customWidth="1"/>
    <col min="10" max="10" width="7.125" style="8" customWidth="1"/>
    <col min="11" max="11" width="13.375" style="8" customWidth="1"/>
    <col min="12" max="12" width="9.375" style="8" customWidth="1"/>
    <col min="13" max="13" width="9.00390625" style="2" customWidth="1"/>
    <col min="14" max="14" width="9.50390625" style="2" bestFit="1" customWidth="1"/>
    <col min="15" max="16384" width="9.00390625" style="2" customWidth="1"/>
  </cols>
  <sheetData>
    <row r="1" spans="1:12" ht="30" customHeight="1">
      <c r="A1" s="36" t="s">
        <v>33</v>
      </c>
      <c r="B1" s="36"/>
      <c r="C1" s="36"/>
      <c r="D1" s="36"/>
      <c r="E1" s="36"/>
      <c r="F1" s="36"/>
      <c r="G1" s="36"/>
      <c r="H1" s="36"/>
      <c r="I1" s="37"/>
      <c r="J1" s="37"/>
      <c r="K1" s="37"/>
      <c r="L1" s="30"/>
    </row>
    <row r="2" spans="1:13" ht="87.75" customHeight="1">
      <c r="A2" s="3" t="s">
        <v>3</v>
      </c>
      <c r="B2" s="1" t="s">
        <v>1</v>
      </c>
      <c r="C2" s="1" t="s">
        <v>2</v>
      </c>
      <c r="D2" s="1" t="s">
        <v>4</v>
      </c>
      <c r="E2" s="1" t="s">
        <v>5</v>
      </c>
      <c r="F2" s="1" t="s">
        <v>32</v>
      </c>
      <c r="G2" s="1" t="s">
        <v>7</v>
      </c>
      <c r="H2" s="1" t="s">
        <v>34</v>
      </c>
      <c r="I2" s="1" t="s">
        <v>35</v>
      </c>
      <c r="J2" s="1" t="s">
        <v>9</v>
      </c>
      <c r="K2" s="1" t="s">
        <v>10</v>
      </c>
      <c r="L2" s="1" t="s">
        <v>36</v>
      </c>
      <c r="M2" s="1" t="s">
        <v>30</v>
      </c>
    </row>
    <row r="3" spans="1:13" s="5" customFormat="1" ht="27" customHeight="1">
      <c r="A3" s="9">
        <v>1</v>
      </c>
      <c r="B3" s="9">
        <v>2</v>
      </c>
      <c r="C3" s="9">
        <v>3</v>
      </c>
      <c r="D3" s="9" t="s">
        <v>38</v>
      </c>
      <c r="E3" s="9" t="s">
        <v>37</v>
      </c>
      <c r="F3" s="9" t="s">
        <v>43</v>
      </c>
      <c r="G3" s="9">
        <v>7</v>
      </c>
      <c r="H3" s="9" t="s">
        <v>42</v>
      </c>
      <c r="I3" s="9" t="s">
        <v>39</v>
      </c>
      <c r="J3" s="9">
        <v>10</v>
      </c>
      <c r="K3" s="9" t="s">
        <v>40</v>
      </c>
      <c r="L3" s="9">
        <v>12</v>
      </c>
      <c r="M3" s="31" t="s">
        <v>41</v>
      </c>
    </row>
    <row r="4" spans="1:13" s="4" customFormat="1" ht="22.5" customHeight="1">
      <c r="A4" s="10" t="s">
        <v>0</v>
      </c>
      <c r="B4" s="6">
        <f aca="true" t="shared" si="0" ref="B4:I4">SUM(B5:B15)</f>
        <v>12601</v>
      </c>
      <c r="C4" s="6">
        <f t="shared" si="0"/>
        <v>20474</v>
      </c>
      <c r="D4" s="6">
        <f t="shared" si="0"/>
        <v>33075</v>
      </c>
      <c r="E4" s="6">
        <f t="shared" si="0"/>
        <v>24796</v>
      </c>
      <c r="F4" s="7">
        <f t="shared" si="0"/>
        <v>2975.52</v>
      </c>
      <c r="G4" s="7">
        <f t="shared" si="0"/>
        <v>8279</v>
      </c>
      <c r="H4" s="7">
        <f t="shared" si="0"/>
        <v>1986.96</v>
      </c>
      <c r="I4" s="7">
        <f t="shared" si="0"/>
        <v>4962.480000000001</v>
      </c>
      <c r="J4" s="7"/>
      <c r="K4" s="7">
        <f>SUM(K5:K15)</f>
        <v>2078.2599999999998</v>
      </c>
      <c r="L4" s="7">
        <f>SUM(L5:L15)</f>
        <v>50</v>
      </c>
      <c r="M4" s="33">
        <f>K4-L4</f>
        <v>2028.2599999999998</v>
      </c>
    </row>
    <row r="5" spans="1:13" s="4" customFormat="1" ht="45" customHeight="1">
      <c r="A5" s="18" t="s">
        <v>28</v>
      </c>
      <c r="B5" s="24">
        <v>182</v>
      </c>
      <c r="C5" s="24">
        <v>79</v>
      </c>
      <c r="D5" s="14">
        <f>B5+C5</f>
        <v>261</v>
      </c>
      <c r="E5" s="15">
        <f aca="true" t="shared" si="1" ref="E5:E15">D5-G5</f>
        <v>261</v>
      </c>
      <c r="F5" s="16">
        <f>E5*12*0.01</f>
        <v>31.32</v>
      </c>
      <c r="G5" s="24"/>
      <c r="H5" s="16"/>
      <c r="I5" s="16">
        <f aca="true" t="shared" si="2" ref="I5:I15">F5+H5</f>
        <v>31.32</v>
      </c>
      <c r="J5" s="16">
        <v>100</v>
      </c>
      <c r="K5" s="16">
        <f>ROUND(I5*J5/100,2)</f>
        <v>31.32</v>
      </c>
      <c r="L5" s="16">
        <v>50</v>
      </c>
      <c r="M5" s="7">
        <f aca="true" t="shared" si="3" ref="M5:M15">K5-L5</f>
        <v>-18.68</v>
      </c>
    </row>
    <row r="6" spans="1:14" s="4" customFormat="1" ht="22.5" customHeight="1">
      <c r="A6" s="13" t="s">
        <v>19</v>
      </c>
      <c r="B6" s="24">
        <v>255</v>
      </c>
      <c r="C6" s="24">
        <v>660</v>
      </c>
      <c r="D6" s="14">
        <f>B6+C6</f>
        <v>915</v>
      </c>
      <c r="E6" s="15">
        <f t="shared" si="1"/>
        <v>893</v>
      </c>
      <c r="F6" s="16">
        <f aca="true" t="shared" si="4" ref="F6:F15">E6*12*0.01</f>
        <v>107.16</v>
      </c>
      <c r="G6" s="24">
        <v>22</v>
      </c>
      <c r="H6" s="16">
        <f>G6*12*0.02</f>
        <v>5.28</v>
      </c>
      <c r="I6" s="16">
        <f t="shared" si="2"/>
        <v>112.44</v>
      </c>
      <c r="J6" s="16">
        <v>20</v>
      </c>
      <c r="K6" s="16">
        <f>ROUND(I6*J6/100,2)</f>
        <v>22.49</v>
      </c>
      <c r="L6" s="16"/>
      <c r="M6" s="16">
        <f t="shared" si="3"/>
        <v>22.49</v>
      </c>
      <c r="N6" s="12"/>
    </row>
    <row r="7" spans="1:13" s="4" customFormat="1" ht="22.5" customHeight="1">
      <c r="A7" s="13" t="s">
        <v>20</v>
      </c>
      <c r="B7" s="24">
        <v>817</v>
      </c>
      <c r="C7" s="24">
        <v>1347</v>
      </c>
      <c r="D7" s="14">
        <f aca="true" t="shared" si="5" ref="D7:D15">B7+C7</f>
        <v>2164</v>
      </c>
      <c r="E7" s="15">
        <f t="shared" si="1"/>
        <v>2058</v>
      </c>
      <c r="F7" s="16">
        <f t="shared" si="4"/>
        <v>246.96</v>
      </c>
      <c r="G7" s="24">
        <v>106</v>
      </c>
      <c r="H7" s="16">
        <f aca="true" t="shared" si="6" ref="H7:H15">G7*12*0.02</f>
        <v>25.44</v>
      </c>
      <c r="I7" s="16">
        <f t="shared" si="2"/>
        <v>272.40000000000003</v>
      </c>
      <c r="J7" s="16">
        <v>20</v>
      </c>
      <c r="K7" s="16">
        <f aca="true" t="shared" si="7" ref="K7:K15">ROUND(I7*J7/100,2)</f>
        <v>54.48</v>
      </c>
      <c r="L7" s="16"/>
      <c r="M7" s="16">
        <f t="shared" si="3"/>
        <v>54.48</v>
      </c>
    </row>
    <row r="8" spans="1:13" s="23" customFormat="1" ht="22.5" customHeight="1">
      <c r="A8" s="19" t="s">
        <v>29</v>
      </c>
      <c r="B8" s="24">
        <v>298</v>
      </c>
      <c r="C8" s="24">
        <v>367</v>
      </c>
      <c r="D8" s="20">
        <f t="shared" si="5"/>
        <v>665</v>
      </c>
      <c r="E8" s="21">
        <f t="shared" si="1"/>
        <v>665</v>
      </c>
      <c r="F8" s="16">
        <f t="shared" si="4"/>
        <v>79.8</v>
      </c>
      <c r="G8" s="24"/>
      <c r="H8" s="16">
        <f t="shared" si="6"/>
        <v>0</v>
      </c>
      <c r="I8" s="22">
        <f t="shared" si="2"/>
        <v>79.8</v>
      </c>
      <c r="J8" s="22">
        <v>50</v>
      </c>
      <c r="K8" s="22">
        <f t="shared" si="7"/>
        <v>39.9</v>
      </c>
      <c r="L8" s="22"/>
      <c r="M8" s="16">
        <f t="shared" si="3"/>
        <v>39.9</v>
      </c>
    </row>
    <row r="9" spans="1:13" s="4" customFormat="1" ht="22.5" customHeight="1">
      <c r="A9" s="13" t="s">
        <v>21</v>
      </c>
      <c r="B9" s="24">
        <v>2469</v>
      </c>
      <c r="C9" s="24">
        <v>3543</v>
      </c>
      <c r="D9" s="14">
        <f t="shared" si="5"/>
        <v>6012</v>
      </c>
      <c r="E9" s="15">
        <f t="shared" si="1"/>
        <v>6003</v>
      </c>
      <c r="F9" s="16">
        <f t="shared" si="4"/>
        <v>720.36</v>
      </c>
      <c r="G9" s="24">
        <v>9</v>
      </c>
      <c r="H9" s="16">
        <f t="shared" si="6"/>
        <v>2.16</v>
      </c>
      <c r="I9" s="16">
        <f t="shared" si="2"/>
        <v>722.52</v>
      </c>
      <c r="J9" s="16">
        <v>20</v>
      </c>
      <c r="K9" s="16">
        <f t="shared" si="7"/>
        <v>144.5</v>
      </c>
      <c r="L9" s="16"/>
      <c r="M9" s="16">
        <f t="shared" si="3"/>
        <v>144.5</v>
      </c>
    </row>
    <row r="10" spans="1:13" s="4" customFormat="1" ht="22.5" customHeight="1">
      <c r="A10" s="17" t="s">
        <v>22</v>
      </c>
      <c r="B10" s="25">
        <v>1288</v>
      </c>
      <c r="C10" s="25">
        <v>2525</v>
      </c>
      <c r="D10" s="14">
        <f t="shared" si="5"/>
        <v>3813</v>
      </c>
      <c r="E10" s="15">
        <f t="shared" si="1"/>
        <v>3199</v>
      </c>
      <c r="F10" s="16">
        <f t="shared" si="4"/>
        <v>383.88</v>
      </c>
      <c r="G10" s="25">
        <v>614</v>
      </c>
      <c r="H10" s="16">
        <f t="shared" si="6"/>
        <v>147.36</v>
      </c>
      <c r="I10" s="16">
        <f t="shared" si="2"/>
        <v>531.24</v>
      </c>
      <c r="J10" s="16">
        <v>20</v>
      </c>
      <c r="K10" s="16">
        <f t="shared" si="7"/>
        <v>106.25</v>
      </c>
      <c r="L10" s="16"/>
      <c r="M10" s="16">
        <f t="shared" si="3"/>
        <v>106.25</v>
      </c>
    </row>
    <row r="11" spans="1:13" s="4" customFormat="1" ht="22.5" customHeight="1">
      <c r="A11" s="13" t="s">
        <v>23</v>
      </c>
      <c r="B11" s="24">
        <v>1765</v>
      </c>
      <c r="C11" s="24">
        <v>3182</v>
      </c>
      <c r="D11" s="14">
        <f t="shared" si="5"/>
        <v>4947</v>
      </c>
      <c r="E11" s="15">
        <f t="shared" si="1"/>
        <v>2528</v>
      </c>
      <c r="F11" s="16">
        <f t="shared" si="4"/>
        <v>303.36</v>
      </c>
      <c r="G11" s="27">
        <v>2419</v>
      </c>
      <c r="H11" s="16">
        <f t="shared" si="6"/>
        <v>580.5600000000001</v>
      </c>
      <c r="I11" s="16">
        <f t="shared" si="2"/>
        <v>883.9200000000001</v>
      </c>
      <c r="J11" s="16">
        <v>50</v>
      </c>
      <c r="K11" s="16">
        <f t="shared" si="7"/>
        <v>441.96</v>
      </c>
      <c r="L11" s="16"/>
      <c r="M11" s="16">
        <f t="shared" si="3"/>
        <v>441.96</v>
      </c>
    </row>
    <row r="12" spans="1:13" s="4" customFormat="1" ht="22.5" customHeight="1">
      <c r="A12" s="13" t="s">
        <v>24</v>
      </c>
      <c r="B12" s="24">
        <v>1960</v>
      </c>
      <c r="C12" s="24">
        <v>2695</v>
      </c>
      <c r="D12" s="14">
        <f t="shared" si="5"/>
        <v>4655</v>
      </c>
      <c r="E12" s="15">
        <f t="shared" si="1"/>
        <v>4229</v>
      </c>
      <c r="F12" s="16">
        <f t="shared" si="4"/>
        <v>507.48</v>
      </c>
      <c r="G12" s="24">
        <v>426</v>
      </c>
      <c r="H12" s="16">
        <f t="shared" si="6"/>
        <v>102.24000000000001</v>
      </c>
      <c r="I12" s="16">
        <f t="shared" si="2"/>
        <v>609.72</v>
      </c>
      <c r="J12" s="16">
        <v>50</v>
      </c>
      <c r="K12" s="16">
        <f t="shared" si="7"/>
        <v>304.86</v>
      </c>
      <c r="L12" s="16"/>
      <c r="M12" s="16">
        <f t="shared" si="3"/>
        <v>304.86</v>
      </c>
    </row>
    <row r="13" spans="1:13" s="4" customFormat="1" ht="22.5" customHeight="1">
      <c r="A13" s="13" t="s">
        <v>25</v>
      </c>
      <c r="B13" s="24">
        <v>2616</v>
      </c>
      <c r="C13" s="24">
        <v>3816</v>
      </c>
      <c r="D13" s="14">
        <f t="shared" si="5"/>
        <v>6432</v>
      </c>
      <c r="E13" s="15">
        <f t="shared" si="1"/>
        <v>4617</v>
      </c>
      <c r="F13" s="16">
        <f t="shared" si="4"/>
        <v>554.04</v>
      </c>
      <c r="G13" s="28">
        <v>1815</v>
      </c>
      <c r="H13" s="16">
        <f t="shared" si="6"/>
        <v>435.6</v>
      </c>
      <c r="I13" s="16">
        <f t="shared" si="2"/>
        <v>989.64</v>
      </c>
      <c r="J13" s="16">
        <v>50</v>
      </c>
      <c r="K13" s="16">
        <f t="shared" si="7"/>
        <v>494.82</v>
      </c>
      <c r="L13" s="16"/>
      <c r="M13" s="16">
        <f t="shared" si="3"/>
        <v>494.82</v>
      </c>
    </row>
    <row r="14" spans="1:13" s="4" customFormat="1" ht="22.5" customHeight="1">
      <c r="A14" s="13" t="s">
        <v>26</v>
      </c>
      <c r="B14" s="26">
        <v>441</v>
      </c>
      <c r="C14" s="26">
        <v>979</v>
      </c>
      <c r="D14" s="14">
        <f t="shared" si="5"/>
        <v>1420</v>
      </c>
      <c r="E14" s="15">
        <f t="shared" si="1"/>
        <v>343</v>
      </c>
      <c r="F14" s="16">
        <f t="shared" si="4"/>
        <v>41.160000000000004</v>
      </c>
      <c r="G14" s="29">
        <v>1077</v>
      </c>
      <c r="H14" s="16">
        <f t="shared" si="6"/>
        <v>258.48</v>
      </c>
      <c r="I14" s="16">
        <f t="shared" si="2"/>
        <v>299.64000000000004</v>
      </c>
      <c r="J14" s="16">
        <v>60</v>
      </c>
      <c r="K14" s="16">
        <f t="shared" si="7"/>
        <v>179.78</v>
      </c>
      <c r="L14" s="16"/>
      <c r="M14" s="16">
        <f t="shared" si="3"/>
        <v>179.78</v>
      </c>
    </row>
    <row r="15" spans="1:13" s="4" customFormat="1" ht="22.5" customHeight="1">
      <c r="A15" s="13" t="s">
        <v>27</v>
      </c>
      <c r="B15" s="32">
        <v>510</v>
      </c>
      <c r="C15" s="32">
        <v>1281</v>
      </c>
      <c r="D15" s="14">
        <f t="shared" si="5"/>
        <v>1791</v>
      </c>
      <c r="E15" s="15">
        <f t="shared" si="1"/>
        <v>0</v>
      </c>
      <c r="F15" s="16">
        <f t="shared" si="4"/>
        <v>0</v>
      </c>
      <c r="G15" s="32">
        <v>1791</v>
      </c>
      <c r="H15" s="16">
        <f t="shared" si="6"/>
        <v>429.84000000000003</v>
      </c>
      <c r="I15" s="16">
        <f t="shared" si="2"/>
        <v>429.84000000000003</v>
      </c>
      <c r="J15" s="16">
        <v>60</v>
      </c>
      <c r="K15" s="16">
        <f t="shared" si="7"/>
        <v>257.9</v>
      </c>
      <c r="L15" s="16"/>
      <c r="M15" s="16">
        <f t="shared" si="3"/>
        <v>257.9</v>
      </c>
    </row>
  </sheetData>
  <sheetProtection/>
  <mergeCells count="1">
    <mergeCell ref="A1:K1"/>
  </mergeCells>
  <conditionalFormatting sqref="I6:I15 K4:M4 M5 H4:J5 G4 F6:F15 B4:C15 D4 E4:F5">
    <cfRule type="cellIs" priority="7" dxfId="24" operator="equal" stopIfTrue="1">
      <formula>0</formula>
    </cfRule>
  </conditionalFormatting>
  <conditionalFormatting sqref="B5:C15">
    <cfRule type="cellIs" priority="6" dxfId="25" operator="equal" stopIfTrue="1">
      <formula>0</formula>
    </cfRule>
  </conditionalFormatting>
  <conditionalFormatting sqref="B8:C9 B6:C6 B14:C15">
    <cfRule type="cellIs" priority="5" dxfId="25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wzedu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lrb</dc:creator>
  <cp:keywords/>
  <dc:description/>
  <cp:lastModifiedBy>Administrator</cp:lastModifiedBy>
  <cp:lastPrinted>2017-11-15T10:14:42Z</cp:lastPrinted>
  <dcterms:created xsi:type="dcterms:W3CDTF">2006-12-05T08:08:19Z</dcterms:created>
  <dcterms:modified xsi:type="dcterms:W3CDTF">2018-06-04T06:04:54Z</dcterms:modified>
  <cp:category/>
  <cp:version/>
  <cp:contentType/>
  <cp:contentStatus/>
</cp:coreProperties>
</file>